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2019\ITALREC\DISCO_C\SITO INTERNET\SITE 2022\Buisness plan\"/>
    </mc:Choice>
  </mc:AlternateContent>
  <xr:revisionPtr revIDLastSave="0" documentId="13_ncr:1_{65A20298-D080-497B-A47D-A87EC238A106}" xr6:coauthVersionLast="47" xr6:coauthVersionMax="47" xr10:uidLastSave="{00000000-0000-0000-0000-000000000000}"/>
  <workbookProtection workbookAlgorithmName="SHA-512" workbookHashValue="4rIB232gcNIecSiX+b7QqQdi0bCjiyOFbJfJomUAUhcmb1C2x7brolL9Zt3VSRmR9L80SdD6WcklV8sju41kMg==" workbookSaltValue="kJjhe2HZfOHbWphZO3O4Pg==" workbookSpinCount="100000" lockStructure="1"/>
  <bookViews>
    <workbookView xWindow="-120" yWindow="-120" windowWidth="29040" windowHeight="15840" xr2:uid="{387DE63B-EEBD-438E-AB1F-83284452AD5F}"/>
  </bookViews>
  <sheets>
    <sheet name="Business Plan" sheetId="1" r:id="rId1"/>
  </sheets>
  <definedNames>
    <definedName name="_xlchart.v1.0" hidden="1">'Business Plan'!$C$33:$I$38</definedName>
    <definedName name="_xlchart.v1.1" hidden="1">'Business Plan'!$K$33:$K$38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4" i="1" l="1"/>
  <c r="T39" i="1"/>
  <c r="T34" i="1"/>
  <c r="T28" i="1"/>
  <c r="T21" i="1"/>
  <c r="T15" i="1"/>
  <c r="T17" i="1" s="1"/>
  <c r="T18" i="1" s="1"/>
  <c r="H45" i="1"/>
  <c r="T40" i="1" l="1"/>
  <c r="T42" i="1" s="1"/>
  <c r="T23" i="1"/>
  <c r="H50" i="1"/>
  <c r="T45" i="1"/>
  <c r="T47" i="1" s="1"/>
  <c r="T29" i="1"/>
  <c r="T30" i="1" s="1"/>
  <c r="T32" i="1" s="1"/>
  <c r="T35" i="1"/>
  <c r="T37" i="1" s="1"/>
  <c r="T48" i="1" l="1"/>
  <c r="T50" i="1" s="1"/>
</calcChain>
</file>

<file path=xl/sharedStrings.xml><?xml version="1.0" encoding="utf-8"?>
<sst xmlns="http://schemas.openxmlformats.org/spreadsheetml/2006/main" count="69" uniqueCount="57">
  <si>
    <t>A TONNELLATA</t>
  </si>
  <si>
    <t>QUANTITÁ ANNUA PLASTICA RECUPERATA</t>
  </si>
  <si>
    <t xml:space="preserve"> FIBRA DI CARTA                                                                         </t>
  </si>
  <si>
    <t>POTENZA INSTALLATA</t>
  </si>
  <si>
    <t>POTENZA CONSUMATA</t>
  </si>
  <si>
    <t>COSTO ELETTRICITÁ</t>
  </si>
  <si>
    <t>SPESA ELETTRICA ORARIA</t>
  </si>
  <si>
    <t>SPESA ELETTRICA ANNUA</t>
  </si>
  <si>
    <t>PERSONALE</t>
  </si>
  <si>
    <t>COSTO ORARIO PERSONALE</t>
  </si>
  <si>
    <t xml:space="preserve">SPESA ANNUA PERSONALE </t>
  </si>
  <si>
    <t>SPESE ANNUE TOTALI</t>
  </si>
  <si>
    <t>kW</t>
  </si>
  <si>
    <t>% RECUPERO ANNUO FIBRA DI CARTA</t>
  </si>
  <si>
    <t>QUANTITÁ ANNUA FIBRA RECUPERATA</t>
  </si>
  <si>
    <t>GREEN METRIC TON (GMT)</t>
  </si>
  <si>
    <t>VALORE PASTA DI CARTA</t>
  </si>
  <si>
    <t>RISPARMIO ANNUO</t>
  </si>
  <si>
    <t>% RECUPERO PLASTICHE POLIOLEFINICHE</t>
  </si>
  <si>
    <t>VALORE PLASTICHE POLIOLEFINICHE</t>
  </si>
  <si>
    <t>RICAVO TOTALE VENDITA PLASTICA</t>
  </si>
  <si>
    <t>% RECUPERO ANNUO METALLI MISTI</t>
  </si>
  <si>
    <t>QUANTITÁ ANNUA METALLI RECUPERATI</t>
  </si>
  <si>
    <t>VALORE METALLI MISTI</t>
  </si>
  <si>
    <t>RICAVO TOTALE VENDITA METALLI</t>
  </si>
  <si>
    <t>% MATERIALE MESSO IN DISCARICA</t>
  </si>
  <si>
    <t>QUANTITÁ MATERIALE IN DISCARICA</t>
  </si>
  <si>
    <t>COSTO SMALTIMENTO IN DISCARICA</t>
  </si>
  <si>
    <t>SPESA ANNUA SMALTIMENTO</t>
  </si>
  <si>
    <t>RISPARMIO SMALTIMENTO DISCARICA</t>
  </si>
  <si>
    <t>RICAVI ANNUI TOTALI</t>
  </si>
  <si>
    <t>SU TOT PULPER</t>
  </si>
  <si>
    <t>TONNELLATE</t>
  </si>
  <si>
    <t>ADDETTO/I</t>
  </si>
  <si>
    <t>A kW</t>
  </si>
  <si>
    <t>Dati impianto</t>
  </si>
  <si>
    <t>Situazione pre-impianto</t>
  </si>
  <si>
    <t>FIBRA DI CARTA</t>
  </si>
  <si>
    <t>PLASTICHE POLIOLEFINICHE</t>
  </si>
  <si>
    <t>METALLI</t>
  </si>
  <si>
    <t>DISCARICA</t>
  </si>
  <si>
    <t xml:space="preserve"> QUANTITÁ RIFIUTO PULPER/ORA</t>
  </si>
  <si>
    <t xml:space="preserve"> ORE LAVORO/GIORNO</t>
  </si>
  <si>
    <t xml:space="preserve"> GIORNI LAVORO/ANNO</t>
  </si>
  <si>
    <t xml:space="preserve"> QUANTITÁ ANNUA</t>
  </si>
  <si>
    <t xml:space="preserve"> COSTO SMALTIMENTO IN DISCARICA</t>
  </si>
  <si>
    <t xml:space="preserve"> SPESA ANNUA SMALTIMENTO </t>
  </si>
  <si>
    <t xml:space="preserve"> ACQUA (con fibra di carta)                                                                                        </t>
  </si>
  <si>
    <t xml:space="preserve"> PLASTICHE POLIOLEFINICHE                                                                                         </t>
  </si>
  <si>
    <t xml:space="preserve"> AGGREGATI E PLASTICHE MISTE (PVC, PET, Gomma, Stireniche)                            </t>
  </si>
  <si>
    <t xml:space="preserve"> METALLI                                                                                                                         </t>
  </si>
  <si>
    <t xml:space="preserve"> DISCARICA (Vetro, Terra, Pietre)                                                                              </t>
  </si>
  <si>
    <t>CONTO ECONOMICO</t>
  </si>
  <si>
    <t>GESTIONE IMPIANTO</t>
  </si>
  <si>
    <t>RICAVI DA UTILIZZO IMPIANTO</t>
  </si>
  <si>
    <r>
      <t>A TONNELLATA</t>
    </r>
    <r>
      <rPr>
        <sz val="11"/>
        <color rgb="FFFF0000"/>
        <rFont val="Calibri"/>
        <family val="2"/>
        <scheme val="minor"/>
      </rPr>
      <t>***</t>
    </r>
  </si>
  <si>
    <r>
      <t xml:space="preserve">Per compilare si prega di rispettare le seguenti modalità:                                                                                                                                                                                                                                                                                                                                     1.Inserire i dati solo nei campi evidenziati in giallo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I valori economici inseriti nei ricavi </t>
    </r>
    <r>
      <rPr>
        <b/>
        <sz val="10"/>
        <color rgb="FFFF0000"/>
        <rFont val="Calibri"/>
        <family val="2"/>
        <scheme val="minor"/>
      </rPr>
      <t>***</t>
    </r>
    <r>
      <rPr>
        <b/>
        <sz val="10"/>
        <color rgb="FF002060"/>
        <rFont val="Calibri"/>
        <family val="2"/>
        <scheme val="minor"/>
      </rPr>
      <t xml:space="preserve"> sono valori plausibili ma possono subire variazioni di mercato                                                                                                                                                                                                                                                             3. Italrec non si assume alcuna responsabilità per quanto riguarda le informazioni contenute nel presente file e non è responsabile dell’uso che può esserne fatto;                                                                                                                       4. I contenuti possono non essere esaurienti, completi o aggiornati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Per qualsiasi informazione contattate pure il nostro staff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</si>
</sst>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575C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D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9" fontId="2" fillId="4" borderId="0" xfId="0" applyNumberFormat="1" applyFont="1" applyFill="1" applyBorder="1"/>
    <xf numFmtId="9" fontId="2" fillId="3" borderId="0" xfId="0" applyNumberFormat="1" applyFont="1" applyFill="1" applyBorder="1"/>
    <xf numFmtId="9" fontId="2" fillId="5" borderId="0" xfId="0" applyNumberFormat="1" applyFont="1" applyFill="1" applyBorder="1"/>
    <xf numFmtId="9" fontId="2" fillId="6" borderId="0" xfId="0" applyNumberFormat="1" applyFont="1" applyFill="1" applyBorder="1"/>
    <xf numFmtId="9" fontId="2" fillId="7" borderId="0" xfId="0" applyNumberFormat="1" applyFont="1" applyFill="1" applyBorder="1"/>
    <xf numFmtId="9" fontId="2" fillId="8" borderId="0" xfId="0" applyNumberFormat="1" applyFont="1" applyFill="1" applyBorder="1"/>
    <xf numFmtId="0" fontId="2" fillId="5" borderId="1" xfId="0" applyFont="1" applyFill="1" applyBorder="1" applyAlignment="1"/>
    <xf numFmtId="0" fontId="2" fillId="5" borderId="0" xfId="0" applyFont="1" applyFill="1" applyBorder="1" applyAlignment="1"/>
    <xf numFmtId="0" fontId="2" fillId="3" borderId="1" xfId="0" applyFont="1" applyFill="1" applyBorder="1" applyAlignment="1"/>
    <xf numFmtId="0" fontId="2" fillId="3" borderId="0" xfId="0" applyFont="1" applyFill="1" applyBorder="1" applyAlignment="1"/>
    <xf numFmtId="0" fontId="2" fillId="8" borderId="1" xfId="0" applyFont="1" applyFill="1" applyBorder="1" applyAlignment="1"/>
    <xf numFmtId="0" fontId="2" fillId="8" borderId="0" xfId="0" applyFont="1" applyFill="1" applyBorder="1" applyAlignment="1"/>
    <xf numFmtId="0" fontId="2" fillId="6" borderId="1" xfId="0" applyFont="1" applyFill="1" applyBorder="1" applyAlignment="1"/>
    <xf numFmtId="0" fontId="2" fillId="6" borderId="0" xfId="0" applyFont="1" applyFill="1" applyBorder="1" applyAlignment="1"/>
    <xf numFmtId="0" fontId="2" fillId="7" borderId="1" xfId="0" applyFont="1" applyFill="1" applyBorder="1" applyAlignment="1"/>
    <xf numFmtId="0" fontId="2" fillId="7" borderId="0" xfId="0" applyFont="1" applyFill="1" applyBorder="1" applyAlignment="1"/>
    <xf numFmtId="0" fontId="2" fillId="4" borderId="1" xfId="0" applyFont="1" applyFill="1" applyBorder="1" applyAlignment="1"/>
    <xf numFmtId="0" fontId="2" fillId="4" borderId="0" xfId="0" applyFont="1" applyFill="1" applyBorder="1" applyAlignment="1"/>
    <xf numFmtId="0" fontId="0" fillId="0" borderId="5" xfId="0" applyBorder="1" applyAlignment="1">
      <alignment horizontal="left"/>
    </xf>
    <xf numFmtId="0" fontId="0" fillId="6" borderId="1" xfId="0" applyFill="1" applyBorder="1"/>
    <xf numFmtId="9" fontId="2" fillId="7" borderId="1" xfId="0" applyNumberFormat="1" applyFont="1" applyFill="1" applyBorder="1"/>
    <xf numFmtId="0" fontId="0" fillId="3" borderId="1" xfId="0" applyFill="1" applyBorder="1"/>
    <xf numFmtId="0" fontId="0" fillId="0" borderId="0" xfId="0" applyFill="1" applyBorder="1"/>
    <xf numFmtId="9" fontId="2" fillId="0" borderId="0" xfId="0" applyNumberFormat="1" applyFont="1" applyFill="1" applyBorder="1"/>
    <xf numFmtId="0" fontId="2" fillId="0" borderId="0" xfId="0" applyFont="1" applyFill="1" applyBorder="1" applyAlignment="1"/>
    <xf numFmtId="0" fontId="0" fillId="9" borderId="0" xfId="0" applyFill="1" applyBorder="1"/>
    <xf numFmtId="0" fontId="0" fillId="9" borderId="5" xfId="0" applyFill="1" applyBorder="1" applyAlignment="1">
      <alignment horizontal="left"/>
    </xf>
    <xf numFmtId="9" fontId="2" fillId="9" borderId="0" xfId="0" applyNumberFormat="1" applyFont="1" applyFill="1" applyBorder="1"/>
    <xf numFmtId="0" fontId="2" fillId="9" borderId="0" xfId="0" applyFont="1" applyFill="1" applyBorder="1" applyAlignment="1"/>
    <xf numFmtId="0" fontId="0" fillId="11" borderId="0" xfId="0" applyFill="1" applyBorder="1"/>
    <xf numFmtId="0" fontId="0" fillId="11" borderId="5" xfId="0" applyFill="1" applyBorder="1"/>
    <xf numFmtId="0" fontId="0" fillId="11" borderId="3" xfId="0" applyFill="1" applyBorder="1"/>
    <xf numFmtId="9" fontId="2" fillId="0" borderId="3" xfId="0" applyNumberFormat="1" applyFont="1" applyFill="1" applyBorder="1"/>
    <xf numFmtId="0" fontId="0" fillId="3" borderId="2" xfId="0" applyFill="1" applyBorder="1"/>
    <xf numFmtId="0" fontId="0" fillId="0" borderId="3" xfId="0" applyFill="1" applyBorder="1"/>
    <xf numFmtId="0" fontId="2" fillId="5" borderId="2" xfId="0" applyFont="1" applyFill="1" applyBorder="1" applyAlignment="1"/>
    <xf numFmtId="0" fontId="2" fillId="9" borderId="3" xfId="0" applyFont="1" applyFill="1" applyBorder="1" applyAlignment="1"/>
    <xf numFmtId="0" fontId="6" fillId="11" borderId="0" xfId="0" applyFont="1" applyFill="1" applyBorder="1"/>
    <xf numFmtId="0" fontId="4" fillId="11" borderId="0" xfId="0" applyFont="1" applyFill="1" applyBorder="1"/>
    <xf numFmtId="0" fontId="7" fillId="11" borderId="0" xfId="0" applyFont="1" applyFill="1" applyBorder="1"/>
    <xf numFmtId="0" fontId="8" fillId="11" borderId="0" xfId="0" applyFont="1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1" xfId="0" applyFill="1" applyBorder="1"/>
    <xf numFmtId="0" fontId="0" fillId="9" borderId="3" xfId="0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0" fillId="0" borderId="0" xfId="0" applyFill="1"/>
    <xf numFmtId="0" fontId="0" fillId="2" borderId="0" xfId="0" applyFill="1" applyAlignment="1"/>
    <xf numFmtId="0" fontId="10" fillId="0" borderId="0" xfId="0" applyFont="1" applyBorder="1" applyAlignment="1">
      <alignment horizontal="left"/>
    </xf>
    <xf numFmtId="0" fontId="10" fillId="9" borderId="0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0" fillId="9" borderId="5" xfId="0" applyFont="1" applyFill="1" applyBorder="1" applyAlignment="1">
      <alignment horizontal="left"/>
    </xf>
    <xf numFmtId="0" fontId="10" fillId="9" borderId="3" xfId="0" applyFont="1" applyFill="1" applyBorder="1" applyAlignment="1">
      <alignment horizontal="left"/>
    </xf>
    <xf numFmtId="0" fontId="10" fillId="9" borderId="6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0" xfId="0" applyBorder="1" applyAlignment="1"/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11" borderId="0" xfId="0" applyFont="1" applyFill="1" applyBorder="1" applyAlignment="1">
      <alignment horizontal="left"/>
    </xf>
    <xf numFmtId="0" fontId="10" fillId="11" borderId="5" xfId="0" applyFont="1" applyFill="1" applyBorder="1" applyAlignment="1">
      <alignment horizontal="left"/>
    </xf>
    <xf numFmtId="0" fontId="12" fillId="11" borderId="3" xfId="0" applyFont="1" applyFill="1" applyBorder="1" applyAlignment="1">
      <alignment horizontal="left"/>
    </xf>
    <xf numFmtId="0" fontId="10" fillId="11" borderId="3" xfId="0" applyFont="1" applyFill="1" applyBorder="1" applyAlignment="1">
      <alignment horizontal="left"/>
    </xf>
    <xf numFmtId="0" fontId="10" fillId="11" borderId="6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164" fontId="10" fillId="0" borderId="3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1" fillId="1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Border="1" applyAlignment="1">
      <alignment horizontal="left"/>
    </xf>
    <xf numFmtId="164" fontId="10" fillId="13" borderId="0" xfId="1" applyFont="1" applyFill="1" applyBorder="1" applyAlignment="1" applyProtection="1">
      <alignment horizontal="center"/>
      <protection locked="0"/>
    </xf>
    <xf numFmtId="0" fontId="10" fillId="9" borderId="0" xfId="0" applyFont="1" applyFill="1" applyBorder="1" applyAlignment="1">
      <alignment horizontal="left"/>
    </xf>
    <xf numFmtId="164" fontId="10" fillId="9" borderId="3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" fontId="10" fillId="11" borderId="0" xfId="1" applyNumberFormat="1" applyFont="1" applyFill="1" applyBorder="1" applyAlignment="1"/>
    <xf numFmtId="1" fontId="10" fillId="9" borderId="0" xfId="1" applyNumberFormat="1" applyFont="1" applyFill="1" applyBorder="1" applyAlignment="1"/>
    <xf numFmtId="9" fontId="10" fillId="11" borderId="0" xfId="1" applyNumberFormat="1" applyFont="1" applyFill="1" applyBorder="1" applyAlignment="1"/>
    <xf numFmtId="164" fontId="12" fillId="0" borderId="4" xfId="1" applyFont="1" applyBorder="1" applyAlignment="1">
      <alignment horizontal="center"/>
    </xf>
    <xf numFmtId="1" fontId="10" fillId="0" borderId="0" xfId="1" applyNumberFormat="1" applyFont="1" applyBorder="1" applyAlignment="1"/>
    <xf numFmtId="9" fontId="10" fillId="9" borderId="0" xfId="1" applyNumberFormat="1" applyFont="1" applyFill="1" applyBorder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5" fillId="0" borderId="3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1" fontId="0" fillId="12" borderId="0" xfId="1" applyNumberFormat="1" applyFont="1" applyFill="1" applyBorder="1" applyAlignment="1" applyProtection="1">
      <alignment horizontal="right"/>
      <protection locked="0"/>
    </xf>
    <xf numFmtId="0" fontId="0" fillId="9" borderId="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164" fontId="0" fillId="12" borderId="0" xfId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" fontId="3" fillId="0" borderId="3" xfId="1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0" fillId="10" borderId="7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10" fillId="9" borderId="5" xfId="0" applyFont="1" applyFill="1" applyBorder="1" applyAlignment="1">
      <alignment horizontal="left"/>
    </xf>
    <xf numFmtId="164" fontId="10" fillId="9" borderId="0" xfId="1" applyFont="1" applyFill="1" applyBorder="1" applyAlignment="1">
      <alignment horizontal="center"/>
    </xf>
    <xf numFmtId="164" fontId="10" fillId="0" borderId="3" xfId="1" applyFont="1" applyBorder="1" applyAlignment="1">
      <alignment horizontal="center"/>
    </xf>
    <xf numFmtId="0" fontId="12" fillId="9" borderId="3" xfId="0" applyFont="1" applyFill="1" applyBorder="1" applyAlignment="1">
      <alignment horizontal="left"/>
    </xf>
    <xf numFmtId="164" fontId="12" fillId="9" borderId="3" xfId="1" applyFont="1" applyFill="1" applyBorder="1" applyAlignment="1">
      <alignment horizontal="center"/>
    </xf>
    <xf numFmtId="0" fontId="4" fillId="9" borderId="3" xfId="0" applyFont="1" applyFill="1" applyBorder="1" applyAlignment="1">
      <alignment horizontal="left"/>
    </xf>
    <xf numFmtId="164" fontId="4" fillId="9" borderId="3" xfId="1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right"/>
    </xf>
    <xf numFmtId="164" fontId="5" fillId="9" borderId="3" xfId="1" applyFont="1" applyFill="1" applyBorder="1" applyAlignment="1">
      <alignment horizontal="center"/>
    </xf>
    <xf numFmtId="164" fontId="10" fillId="12" borderId="3" xfId="1" applyFont="1" applyFill="1" applyBorder="1" applyAlignment="1" applyProtection="1">
      <alignment horizontal="center"/>
      <protection locked="0"/>
    </xf>
    <xf numFmtId="0" fontId="5" fillId="9" borderId="3" xfId="0" applyFont="1" applyFill="1" applyBorder="1" applyAlignment="1">
      <alignment horizontal="left"/>
    </xf>
    <xf numFmtId="0" fontId="12" fillId="10" borderId="7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12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" fontId="10" fillId="9" borderId="0" xfId="1" applyNumberFormat="1" applyFont="1" applyFill="1" applyBorder="1" applyAlignment="1">
      <alignment horizontal="right"/>
    </xf>
    <xf numFmtId="164" fontId="12" fillId="0" borderId="3" xfId="1" applyFont="1" applyBorder="1" applyAlignment="1">
      <alignment horizontal="center"/>
    </xf>
    <xf numFmtId="1" fontId="10" fillId="12" borderId="0" xfId="1" applyNumberFormat="1" applyFont="1" applyFill="1" applyBorder="1" applyAlignment="1" applyProtection="1">
      <alignment horizontal="right"/>
      <protection locked="0"/>
    </xf>
    <xf numFmtId="164" fontId="12" fillId="11" borderId="4" xfId="1" applyFont="1" applyFill="1" applyBorder="1" applyAlignment="1">
      <alignment horizontal="center"/>
    </xf>
  </cellXfs>
  <cellStyles count="3">
    <cellStyle name="Normale" xfId="0" builtinId="0"/>
    <cellStyle name="Valuta" xfId="1" builtinId="4"/>
    <cellStyle name="Valuta 2" xfId="2" xr:uid="{3453C106-5DC3-4AE8-9105-3C92C1E97A2C}"/>
  </cellStyles>
  <dxfs count="0"/>
  <tableStyles count="0" defaultTableStyle="TableStyleMedium2" defaultPivotStyle="PivotStyleLight16"/>
  <colors>
    <mruColors>
      <color rgb="FFFFFF0D"/>
      <color rgb="FFC5CA02"/>
      <color rgb="FFC9F917"/>
      <color rgb="FFD575C7"/>
      <color rgb="FFCDC3D9"/>
      <color rgb="FFD3A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Composizione scarto pulper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it-IT" sz="1400" b="1" i="0" u="none" strike="noStrike" baseline="0">
              <a:solidFill>
                <a:srgbClr val="002060"/>
              </a:solidFill>
              <a:latin typeface="Calibri" panose="020F0502020204030204"/>
            </a:rPr>
            <a:t>Composizione scarto pulper</a:t>
          </a:r>
        </a:p>
      </cx:txPr>
    </cx:title>
    <cx:plotArea>
      <cx:plotAreaRegion>
        <cx:series layoutId="sunburst" uniqueId="{F3D10F9B-1C9B-4E78-83BD-BD174475F2A2}">
          <cx:dataPt idx="0">
            <cx:spPr>
              <a:solidFill>
                <a:srgbClr val="4472C4">
                  <a:lumMod val="40000"/>
                  <a:lumOff val="60000"/>
                </a:srgbClr>
              </a:solidFill>
            </cx:spPr>
          </cx:dataPt>
          <cx:dataPt idx="1">
            <cx:spPr>
              <a:solidFill>
                <a:srgbClr val="70AD47"/>
              </a:solidFill>
            </cx:spPr>
          </cx:dataPt>
          <cx:dataPt idx="2">
            <cx:spPr>
              <a:solidFill>
                <a:srgbClr val="ED7D31"/>
              </a:solidFill>
            </cx:spPr>
          </cx:dataPt>
          <cx:dataPt idx="3">
            <cx:spPr>
              <a:solidFill>
                <a:srgbClr val="D575C7"/>
              </a:solidFill>
            </cx:spPr>
          </cx:dataPt>
          <cx:dataPt idx="4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5">
            <cx:spPr>
              <a:solidFill>
                <a:srgbClr val="FFC000">
                  <a:lumMod val="40000"/>
                  <a:lumOff val="60000"/>
                </a:srgbClr>
              </a:solidFill>
            </cx:spPr>
          </cx:dataPt>
          <cx:dataLabels pos="ctr">
            <cx:visibility seriesName="0" categoryName="0" value="1"/>
            <cx:separator>, </cx:separator>
          </cx:dataLabels>
          <cx:dataId val="0"/>
        </cx:series>
      </cx:plotAreaRegion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207064</xdr:colOff>
      <xdr:row>4</xdr:row>
      <xdr:rowOff>438977</xdr:rowOff>
    </xdr:from>
    <xdr:to>
      <xdr:col>11</xdr:col>
      <xdr:colOff>795129</xdr:colOff>
      <xdr:row>31</xdr:row>
      <xdr:rowOff>33130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co 1">
              <a:extLst>
                <a:ext uri="{FF2B5EF4-FFF2-40B4-BE49-F238E27FC236}">
                  <a16:creationId xmlns:a16="http://schemas.microsoft.com/office/drawing/2014/main" id="{B2F28EE8-820D-432A-A948-F6EEBED883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064" y="1200977"/>
              <a:ext cx="6893615" cy="498530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57979</xdr:colOff>
      <xdr:row>1</xdr:row>
      <xdr:rowOff>33130</xdr:rowOff>
    </xdr:from>
    <xdr:to>
      <xdr:col>2</xdr:col>
      <xdr:colOff>596349</xdr:colOff>
      <xdr:row>4</xdr:row>
      <xdr:rowOff>169428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F9BF31A-3E77-45D9-9A7C-FBCF032D0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22" y="223630"/>
          <a:ext cx="1151283" cy="707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6864-006C-48BB-8D52-1D08A7A0E8A6}">
  <dimension ref="A1:X51"/>
  <sheetViews>
    <sheetView tabSelected="1" topLeftCell="A10" zoomScale="115" zoomScaleNormal="115" workbookViewId="0">
      <selection activeCell="O14" sqref="O14:S14"/>
    </sheetView>
  </sheetViews>
  <sheetFormatPr defaultRowHeight="15" x14ac:dyDescent="0.25"/>
  <cols>
    <col min="1" max="1" width="3.140625" customWidth="1"/>
    <col min="12" max="12" width="12" customWidth="1"/>
    <col min="13" max="13" width="0.7109375" customWidth="1"/>
    <col min="14" max="14" width="0.28515625" hidden="1" customWidth="1"/>
    <col min="21" max="21" width="9.140625" customWidth="1"/>
    <col min="24" max="24" width="3.140625" customWidth="1"/>
  </cols>
  <sheetData>
    <row r="1" spans="1:2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s="52" customFormat="1" x14ac:dyDescent="0.25">
      <c r="A2" s="5"/>
      <c r="B2" s="130"/>
      <c r="C2" s="130"/>
      <c r="D2" s="131" t="s">
        <v>56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5"/>
    </row>
    <row r="3" spans="1:24" s="52" customFormat="1" x14ac:dyDescent="0.25">
      <c r="A3" s="5"/>
      <c r="B3" s="130"/>
      <c r="C3" s="130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5"/>
    </row>
    <row r="4" spans="1:24" s="52" customFormat="1" x14ac:dyDescent="0.25">
      <c r="A4" s="53"/>
      <c r="B4" s="130"/>
      <c r="C4" s="130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53"/>
    </row>
    <row r="5" spans="1:24" s="52" customFormat="1" ht="34.5" customHeight="1" x14ac:dyDescent="0.25">
      <c r="A5" s="53"/>
      <c r="B5" s="130"/>
      <c r="C5" s="130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53"/>
    </row>
    <row r="6" spans="1:24" ht="15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78" t="s">
        <v>52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5"/>
    </row>
    <row r="7" spans="1:24" ht="15" customHeight="1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5"/>
    </row>
    <row r="8" spans="1:24" ht="15" customHeight="1" x14ac:dyDescent="0.25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5"/>
    </row>
    <row r="9" spans="1:24" ht="15" customHeight="1" x14ac:dyDescent="0.2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5"/>
    </row>
    <row r="10" spans="1:24" ht="15" customHeight="1" x14ac:dyDescent="0.25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64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5"/>
    </row>
    <row r="11" spans="1:24" ht="15" customHeight="1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64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5"/>
    </row>
    <row r="12" spans="1:24" x14ac:dyDescent="0.25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33" t="s">
        <v>53</v>
      </c>
      <c r="N12" s="134"/>
      <c r="O12" s="134"/>
      <c r="P12" s="134"/>
      <c r="Q12" s="134"/>
      <c r="R12" s="134"/>
      <c r="S12" s="134"/>
      <c r="T12" s="134"/>
      <c r="U12" s="134"/>
      <c r="V12" s="134"/>
      <c r="W12" s="135"/>
      <c r="X12" s="5"/>
    </row>
    <row r="13" spans="1:24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36"/>
      <c r="N13" s="137"/>
      <c r="O13" s="137"/>
      <c r="P13" s="137"/>
      <c r="Q13" s="137"/>
      <c r="R13" s="137"/>
      <c r="S13" s="137"/>
      <c r="T13" s="137"/>
      <c r="U13" s="137"/>
      <c r="V13" s="137"/>
      <c r="W13" s="138"/>
      <c r="X13" s="5"/>
    </row>
    <row r="14" spans="1:24" x14ac:dyDescent="0.25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"/>
      <c r="N14" s="2"/>
      <c r="O14" s="82" t="s">
        <v>3</v>
      </c>
      <c r="P14" s="82"/>
      <c r="Q14" s="82"/>
      <c r="R14" s="82"/>
      <c r="S14" s="82"/>
      <c r="T14" s="124">
        <v>490</v>
      </c>
      <c r="U14" s="124"/>
      <c r="V14" s="54" t="s">
        <v>12</v>
      </c>
      <c r="W14" s="24"/>
      <c r="X14" s="5"/>
    </row>
    <row r="15" spans="1:24" x14ac:dyDescent="0.25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9"/>
      <c r="N15" s="31"/>
      <c r="O15" s="84" t="s">
        <v>4</v>
      </c>
      <c r="P15" s="84"/>
      <c r="Q15" s="84"/>
      <c r="R15" s="84"/>
      <c r="S15" s="84"/>
      <c r="T15" s="143">
        <f>T14*70%</f>
        <v>343</v>
      </c>
      <c r="U15" s="143"/>
      <c r="V15" s="55" t="s">
        <v>12</v>
      </c>
      <c r="W15" s="32"/>
      <c r="X15" s="5"/>
    </row>
    <row r="16" spans="1:24" x14ac:dyDescent="0.25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  <c r="N16" s="2"/>
      <c r="O16" s="82" t="s">
        <v>5</v>
      </c>
      <c r="P16" s="82"/>
      <c r="Q16" s="82"/>
      <c r="R16" s="82"/>
      <c r="S16" s="82"/>
      <c r="T16" s="83">
        <v>0.15</v>
      </c>
      <c r="U16" s="83"/>
      <c r="V16" s="54" t="s">
        <v>34</v>
      </c>
      <c r="W16" s="24"/>
      <c r="X16" s="5"/>
    </row>
    <row r="17" spans="1:24" x14ac:dyDescent="0.25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9"/>
      <c r="N17" s="31"/>
      <c r="O17" s="84" t="s">
        <v>6</v>
      </c>
      <c r="P17" s="84"/>
      <c r="Q17" s="84"/>
      <c r="R17" s="84"/>
      <c r="S17" s="84"/>
      <c r="T17" s="85">
        <f>T15*T16</f>
        <v>51.449999999999996</v>
      </c>
      <c r="U17" s="85"/>
      <c r="V17" s="55"/>
      <c r="W17" s="32"/>
      <c r="X17" s="5"/>
    </row>
    <row r="18" spans="1:24" x14ac:dyDescent="0.2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4"/>
      <c r="O18" s="73" t="s">
        <v>7</v>
      </c>
      <c r="P18" s="73"/>
      <c r="Q18" s="73"/>
      <c r="R18" s="73"/>
      <c r="S18" s="73"/>
      <c r="T18" s="144">
        <f>H43*H44*T17</f>
        <v>123479.99999999999</v>
      </c>
      <c r="U18" s="144"/>
      <c r="V18" s="141"/>
      <c r="W18" s="142"/>
      <c r="X18" s="5"/>
    </row>
    <row r="19" spans="1:24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9"/>
      <c r="N19" s="31"/>
      <c r="O19" s="84" t="s">
        <v>8</v>
      </c>
      <c r="P19" s="84"/>
      <c r="Q19" s="84"/>
      <c r="R19" s="84"/>
      <c r="S19" s="84"/>
      <c r="T19" s="145">
        <v>1</v>
      </c>
      <c r="U19" s="145"/>
      <c r="V19" s="55" t="s">
        <v>33</v>
      </c>
      <c r="W19" s="57"/>
      <c r="X19" s="5"/>
    </row>
    <row r="20" spans="1:24" x14ac:dyDescent="0.2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  <c r="N20" s="2"/>
      <c r="O20" s="82" t="s">
        <v>9</v>
      </c>
      <c r="P20" s="82"/>
      <c r="Q20" s="82"/>
      <c r="R20" s="82"/>
      <c r="S20" s="82"/>
      <c r="T20" s="126">
        <v>30</v>
      </c>
      <c r="U20" s="126"/>
      <c r="V20" s="139"/>
      <c r="W20" s="140"/>
      <c r="X20" s="5"/>
    </row>
    <row r="21" spans="1:24" x14ac:dyDescent="0.2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7"/>
      <c r="N21" s="48"/>
      <c r="O21" s="118" t="s">
        <v>10</v>
      </c>
      <c r="P21" s="118"/>
      <c r="Q21" s="118"/>
      <c r="R21" s="118"/>
      <c r="S21" s="118"/>
      <c r="T21" s="119">
        <f>H43*H44*T20</f>
        <v>72000</v>
      </c>
      <c r="U21" s="119"/>
      <c r="V21" s="58"/>
      <c r="W21" s="59"/>
      <c r="X21" s="5"/>
    </row>
    <row r="22" spans="1:24" x14ac:dyDescent="0.2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86"/>
      <c r="X22" s="5"/>
    </row>
    <row r="23" spans="1:24" x14ac:dyDescent="0.25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7"/>
      <c r="N23" s="48"/>
      <c r="O23" s="127" t="s">
        <v>11</v>
      </c>
      <c r="P23" s="127"/>
      <c r="Q23" s="127"/>
      <c r="R23" s="127"/>
      <c r="S23" s="127"/>
      <c r="T23" s="125">
        <f>T18+T21</f>
        <v>195480</v>
      </c>
      <c r="U23" s="125"/>
      <c r="V23" s="50"/>
      <c r="W23" s="51"/>
      <c r="X23" s="5"/>
    </row>
    <row r="24" spans="1:24" x14ac:dyDescent="0.25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5"/>
    </row>
    <row r="25" spans="1:24" x14ac:dyDescent="0.2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5"/>
    </row>
    <row r="26" spans="1:24" x14ac:dyDescent="0.2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28" t="s">
        <v>54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5"/>
    </row>
    <row r="27" spans="1:24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5"/>
      <c r="N27" s="35"/>
      <c r="O27" s="43" t="s">
        <v>37</v>
      </c>
      <c r="P27" s="35"/>
      <c r="Q27" s="35"/>
      <c r="R27" s="35"/>
      <c r="S27" s="35"/>
      <c r="T27" s="35"/>
      <c r="U27" s="35"/>
      <c r="V27" s="35"/>
      <c r="W27" s="36"/>
      <c r="X27" s="5"/>
    </row>
    <row r="28" spans="1:24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5"/>
      <c r="N28" s="35"/>
      <c r="O28" s="68" t="s">
        <v>13</v>
      </c>
      <c r="P28" s="68"/>
      <c r="Q28" s="68"/>
      <c r="R28" s="68"/>
      <c r="S28" s="68"/>
      <c r="T28" s="89">
        <f>K35</f>
        <v>0.2</v>
      </c>
      <c r="U28" s="89"/>
      <c r="V28" s="68" t="s">
        <v>31</v>
      </c>
      <c r="W28" s="69"/>
      <c r="X28" s="5"/>
    </row>
    <row r="29" spans="1:24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5"/>
      <c r="N29" s="31"/>
      <c r="O29" s="55" t="s">
        <v>14</v>
      </c>
      <c r="P29" s="55"/>
      <c r="Q29" s="55"/>
      <c r="R29" s="55"/>
      <c r="S29" s="55"/>
      <c r="T29" s="88">
        <f>H45*T28</f>
        <v>960</v>
      </c>
      <c r="U29" s="88"/>
      <c r="V29" s="55" t="s">
        <v>32</v>
      </c>
      <c r="W29" s="57"/>
      <c r="X29" s="5"/>
    </row>
    <row r="30" spans="1:24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5"/>
      <c r="N30" s="35"/>
      <c r="O30" s="68" t="s">
        <v>15</v>
      </c>
      <c r="P30" s="68"/>
      <c r="Q30" s="68"/>
      <c r="R30" s="68"/>
      <c r="S30" s="68"/>
      <c r="T30" s="87">
        <f>T29*60%</f>
        <v>576</v>
      </c>
      <c r="U30" s="87"/>
      <c r="V30" s="68" t="s">
        <v>32</v>
      </c>
      <c r="W30" s="69"/>
      <c r="X30" s="5"/>
    </row>
    <row r="31" spans="1:24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5"/>
      <c r="N31" s="31"/>
      <c r="O31" s="55" t="s">
        <v>16</v>
      </c>
      <c r="P31" s="55"/>
      <c r="Q31" s="55"/>
      <c r="R31" s="55"/>
      <c r="S31" s="55"/>
      <c r="T31" s="74">
        <v>89</v>
      </c>
      <c r="U31" s="74"/>
      <c r="V31" s="84" t="s">
        <v>55</v>
      </c>
      <c r="W31" s="115"/>
      <c r="X31" s="5"/>
    </row>
    <row r="32" spans="1:24" x14ac:dyDescent="0.25">
      <c r="A32" s="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86"/>
      <c r="M32" s="25"/>
      <c r="N32" s="37"/>
      <c r="O32" s="70" t="s">
        <v>17</v>
      </c>
      <c r="P32" s="71"/>
      <c r="Q32" s="71"/>
      <c r="R32" s="71"/>
      <c r="S32" s="71"/>
      <c r="T32" s="146">
        <f>T30*T31</f>
        <v>51264</v>
      </c>
      <c r="U32" s="146"/>
      <c r="V32" s="71"/>
      <c r="W32" s="72"/>
      <c r="X32" s="5"/>
    </row>
    <row r="33" spans="1:24" x14ac:dyDescent="0.25">
      <c r="A33" s="5"/>
      <c r="B33" s="75"/>
      <c r="C33" s="22" t="s">
        <v>47</v>
      </c>
      <c r="D33" s="23"/>
      <c r="E33" s="23"/>
      <c r="F33" s="23"/>
      <c r="G33" s="23"/>
      <c r="H33" s="23"/>
      <c r="I33" s="23"/>
      <c r="J33" s="6"/>
      <c r="K33" s="6">
        <v>0.5</v>
      </c>
      <c r="L33" s="86"/>
      <c r="M33" s="26"/>
      <c r="N33" s="35"/>
      <c r="O33" s="44" t="s">
        <v>38</v>
      </c>
      <c r="P33" s="35"/>
      <c r="Q33" s="35"/>
      <c r="R33" s="35"/>
      <c r="S33" s="35"/>
      <c r="T33" s="35"/>
      <c r="U33" s="35"/>
      <c r="V33" s="35"/>
      <c r="W33" s="36"/>
      <c r="X33" s="5"/>
    </row>
    <row r="34" spans="1:24" x14ac:dyDescent="0.25">
      <c r="A34" s="5"/>
      <c r="B34" s="75"/>
      <c r="C34" s="20" t="s">
        <v>48</v>
      </c>
      <c r="D34" s="21"/>
      <c r="E34" s="21"/>
      <c r="F34" s="21"/>
      <c r="G34" s="21"/>
      <c r="H34" s="21"/>
      <c r="I34" s="21"/>
      <c r="J34" s="10"/>
      <c r="K34" s="10">
        <v>0.2</v>
      </c>
      <c r="L34" s="86"/>
      <c r="M34" s="26"/>
      <c r="N34" s="33"/>
      <c r="O34" s="55" t="s">
        <v>18</v>
      </c>
      <c r="P34" s="55"/>
      <c r="Q34" s="55"/>
      <c r="R34" s="55"/>
      <c r="S34" s="55"/>
      <c r="T34" s="92">
        <f>K34</f>
        <v>0.2</v>
      </c>
      <c r="U34" s="92"/>
      <c r="V34" s="55" t="s">
        <v>31</v>
      </c>
      <c r="W34" s="57"/>
      <c r="X34" s="5"/>
    </row>
    <row r="35" spans="1:24" x14ac:dyDescent="0.25">
      <c r="A35" s="5"/>
      <c r="B35" s="75"/>
      <c r="C35" s="18" t="s">
        <v>2</v>
      </c>
      <c r="D35" s="19"/>
      <c r="E35" s="19"/>
      <c r="F35" s="19"/>
      <c r="G35" s="19"/>
      <c r="H35" s="19"/>
      <c r="I35" s="19"/>
      <c r="J35" s="9"/>
      <c r="K35" s="9">
        <v>0.2</v>
      </c>
      <c r="L35" s="86"/>
      <c r="M35" s="26"/>
      <c r="N35" s="29"/>
      <c r="O35" s="54" t="s">
        <v>1</v>
      </c>
      <c r="P35" s="54"/>
      <c r="Q35" s="54"/>
      <c r="R35" s="54"/>
      <c r="S35" s="54"/>
      <c r="T35" s="91">
        <f>H45*T34</f>
        <v>960</v>
      </c>
      <c r="U35" s="91"/>
      <c r="V35" s="54"/>
      <c r="W35" s="65"/>
      <c r="X35" s="5"/>
    </row>
    <row r="36" spans="1:24" x14ac:dyDescent="0.25">
      <c r="A36" s="5"/>
      <c r="B36" s="75"/>
      <c r="C36" s="16" t="s">
        <v>49</v>
      </c>
      <c r="D36" s="17"/>
      <c r="E36" s="17"/>
      <c r="F36" s="17"/>
      <c r="G36" s="17"/>
      <c r="H36" s="17"/>
      <c r="I36" s="17"/>
      <c r="J36" s="11"/>
      <c r="K36" s="11">
        <v>0.06</v>
      </c>
      <c r="L36" s="86"/>
      <c r="M36" s="26"/>
      <c r="N36" s="33"/>
      <c r="O36" s="55" t="s">
        <v>19</v>
      </c>
      <c r="P36" s="55"/>
      <c r="Q36" s="55"/>
      <c r="R36" s="55"/>
      <c r="S36" s="55"/>
      <c r="T36" s="74">
        <v>190</v>
      </c>
      <c r="U36" s="74"/>
      <c r="V36" s="84" t="s">
        <v>55</v>
      </c>
      <c r="W36" s="115"/>
      <c r="X36" s="5"/>
    </row>
    <row r="37" spans="1:24" x14ac:dyDescent="0.25">
      <c r="A37" s="5"/>
      <c r="B37" s="75"/>
      <c r="C37" s="14" t="s">
        <v>50</v>
      </c>
      <c r="D37" s="15"/>
      <c r="E37" s="15"/>
      <c r="F37" s="15"/>
      <c r="G37" s="15"/>
      <c r="H37" s="15"/>
      <c r="I37" s="15"/>
      <c r="J37" s="7"/>
      <c r="K37" s="7">
        <v>0.03</v>
      </c>
      <c r="L37" s="86"/>
      <c r="M37" s="26"/>
      <c r="N37" s="38"/>
      <c r="O37" s="56" t="s">
        <v>20</v>
      </c>
      <c r="P37" s="66"/>
      <c r="Q37" s="66"/>
      <c r="R37" s="66"/>
      <c r="S37" s="66"/>
      <c r="T37" s="90">
        <f>T35*T36</f>
        <v>182400</v>
      </c>
      <c r="U37" s="90"/>
      <c r="V37" s="66"/>
      <c r="W37" s="67"/>
      <c r="X37" s="5"/>
    </row>
    <row r="38" spans="1:24" x14ac:dyDescent="0.25">
      <c r="A38" s="5"/>
      <c r="B38" s="75"/>
      <c r="C38" s="12" t="s">
        <v>51</v>
      </c>
      <c r="D38" s="13"/>
      <c r="E38" s="13"/>
      <c r="F38" s="13"/>
      <c r="G38" s="13"/>
      <c r="H38" s="13"/>
      <c r="I38" s="13"/>
      <c r="J38" s="8"/>
      <c r="K38" s="8">
        <v>0.01</v>
      </c>
      <c r="L38" s="86"/>
      <c r="M38" s="27"/>
      <c r="N38" s="35"/>
      <c r="O38" s="45" t="s">
        <v>39</v>
      </c>
      <c r="P38" s="35"/>
      <c r="Q38" s="35"/>
      <c r="R38" s="35"/>
      <c r="S38" s="35"/>
      <c r="T38" s="35"/>
      <c r="U38" s="35"/>
      <c r="V38" s="35"/>
      <c r="W38" s="36"/>
      <c r="X38" s="5"/>
    </row>
    <row r="39" spans="1:24" x14ac:dyDescent="0.25">
      <c r="A39" s="5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86"/>
      <c r="M39" s="27"/>
      <c r="N39" s="31"/>
      <c r="O39" s="55" t="s">
        <v>21</v>
      </c>
      <c r="P39" s="55"/>
      <c r="Q39" s="55"/>
      <c r="R39" s="55"/>
      <c r="S39" s="55"/>
      <c r="T39" s="92">
        <f>K37</f>
        <v>0.03</v>
      </c>
      <c r="U39" s="92"/>
      <c r="V39" s="55" t="s">
        <v>31</v>
      </c>
      <c r="W39" s="57"/>
      <c r="X39" s="5"/>
    </row>
    <row r="40" spans="1:24" x14ac:dyDescent="0.25">
      <c r="A40" s="5"/>
      <c r="B40" s="75"/>
      <c r="C40" s="77"/>
      <c r="D40" s="77"/>
      <c r="E40" s="77"/>
      <c r="F40" s="77"/>
      <c r="G40" s="77"/>
      <c r="H40" s="77"/>
      <c r="I40" s="77"/>
      <c r="J40" s="77"/>
      <c r="K40" s="77"/>
      <c r="L40" s="86"/>
      <c r="M40" s="27"/>
      <c r="N40" s="28"/>
      <c r="O40" s="54" t="s">
        <v>22</v>
      </c>
      <c r="P40" s="54"/>
      <c r="Q40" s="54"/>
      <c r="R40" s="54"/>
      <c r="S40" s="54"/>
      <c r="T40" s="91">
        <f>H45*T39</f>
        <v>144</v>
      </c>
      <c r="U40" s="91"/>
      <c r="V40" s="54" t="s">
        <v>32</v>
      </c>
      <c r="W40" s="65"/>
      <c r="X40" s="5"/>
    </row>
    <row r="41" spans="1:24" x14ac:dyDescent="0.25">
      <c r="A41" s="5"/>
      <c r="B41" s="75"/>
      <c r="C41" s="112" t="s">
        <v>35</v>
      </c>
      <c r="D41" s="113"/>
      <c r="E41" s="113"/>
      <c r="F41" s="113"/>
      <c r="G41" s="113"/>
      <c r="H41" s="113"/>
      <c r="I41" s="113"/>
      <c r="J41" s="113"/>
      <c r="K41" s="114"/>
      <c r="L41" s="86"/>
      <c r="M41" s="27"/>
      <c r="N41" s="31"/>
      <c r="O41" s="55" t="s">
        <v>23</v>
      </c>
      <c r="P41" s="55"/>
      <c r="Q41" s="55"/>
      <c r="R41" s="55"/>
      <c r="S41" s="55"/>
      <c r="T41" s="74">
        <v>100</v>
      </c>
      <c r="U41" s="74"/>
      <c r="V41" s="84" t="s">
        <v>55</v>
      </c>
      <c r="W41" s="115"/>
      <c r="X41" s="5"/>
    </row>
    <row r="42" spans="1:24" x14ac:dyDescent="0.25">
      <c r="A42" s="5"/>
      <c r="B42" s="75"/>
      <c r="C42" s="98" t="s">
        <v>41</v>
      </c>
      <c r="D42" s="99"/>
      <c r="E42" s="99"/>
      <c r="F42" s="99"/>
      <c r="G42" s="99"/>
      <c r="H42" s="100">
        <v>2</v>
      </c>
      <c r="I42" s="100"/>
      <c r="J42" s="99" t="s">
        <v>32</v>
      </c>
      <c r="K42" s="101"/>
      <c r="L42" s="86"/>
      <c r="M42" s="39"/>
      <c r="N42" s="40"/>
      <c r="O42" s="56" t="s">
        <v>24</v>
      </c>
      <c r="P42" s="66"/>
      <c r="Q42" s="66"/>
      <c r="R42" s="66"/>
      <c r="S42" s="66"/>
      <c r="T42" s="90">
        <f>T40*T41</f>
        <v>14400</v>
      </c>
      <c r="U42" s="90"/>
      <c r="V42" s="62"/>
      <c r="W42" s="63"/>
      <c r="X42" s="5"/>
    </row>
    <row r="43" spans="1:24" x14ac:dyDescent="0.25">
      <c r="A43" s="5"/>
      <c r="B43" s="75"/>
      <c r="C43" s="102" t="s">
        <v>42</v>
      </c>
      <c r="D43" s="103"/>
      <c r="E43" s="103"/>
      <c r="F43" s="103"/>
      <c r="G43" s="103"/>
      <c r="H43" s="100">
        <v>8</v>
      </c>
      <c r="I43" s="100"/>
      <c r="J43" s="103"/>
      <c r="K43" s="104"/>
      <c r="L43" s="86"/>
      <c r="M43" s="12"/>
      <c r="N43" s="35"/>
      <c r="O43" s="46" t="s">
        <v>40</v>
      </c>
      <c r="P43" s="35"/>
      <c r="Q43" s="35"/>
      <c r="R43" s="35"/>
      <c r="S43" s="35"/>
      <c r="T43" s="35"/>
      <c r="U43" s="35"/>
      <c r="V43" s="35"/>
      <c r="W43" s="36"/>
      <c r="X43" s="5"/>
    </row>
    <row r="44" spans="1:24" x14ac:dyDescent="0.25">
      <c r="A44" s="5"/>
      <c r="B44" s="75"/>
      <c r="C44" s="98" t="s">
        <v>43</v>
      </c>
      <c r="D44" s="99"/>
      <c r="E44" s="99"/>
      <c r="F44" s="99"/>
      <c r="G44" s="99"/>
      <c r="H44" s="100">
        <v>300</v>
      </c>
      <c r="I44" s="100"/>
      <c r="J44" s="99"/>
      <c r="K44" s="101"/>
      <c r="L44" s="86"/>
      <c r="M44" s="12"/>
      <c r="N44" s="34"/>
      <c r="O44" s="55" t="s">
        <v>25</v>
      </c>
      <c r="P44" s="55"/>
      <c r="Q44" s="55"/>
      <c r="R44" s="55"/>
      <c r="S44" s="55"/>
      <c r="T44" s="92">
        <f>K36+K38</f>
        <v>6.9999999999999993E-2</v>
      </c>
      <c r="U44" s="92"/>
      <c r="V44" s="55" t="s">
        <v>31</v>
      </c>
      <c r="W44" s="57"/>
      <c r="X44" s="5"/>
    </row>
    <row r="45" spans="1:24" x14ac:dyDescent="0.25">
      <c r="A45" s="5"/>
      <c r="B45" s="75"/>
      <c r="C45" s="108" t="s">
        <v>44</v>
      </c>
      <c r="D45" s="109"/>
      <c r="E45" s="109"/>
      <c r="F45" s="109"/>
      <c r="G45" s="109"/>
      <c r="H45" s="110">
        <f>H42*H43*H44</f>
        <v>4800</v>
      </c>
      <c r="I45" s="110"/>
      <c r="J45" s="109" t="s">
        <v>32</v>
      </c>
      <c r="K45" s="111"/>
      <c r="L45" s="86"/>
      <c r="M45" s="12"/>
      <c r="N45" s="30"/>
      <c r="O45" s="54" t="s">
        <v>26</v>
      </c>
      <c r="P45" s="54"/>
      <c r="Q45" s="54"/>
      <c r="R45" s="54"/>
      <c r="S45" s="54"/>
      <c r="T45" s="91">
        <f>H45*T44</f>
        <v>335.99999999999994</v>
      </c>
      <c r="U45" s="91"/>
      <c r="V45" s="54" t="s">
        <v>32</v>
      </c>
      <c r="W45" s="65"/>
      <c r="X45" s="5"/>
    </row>
    <row r="46" spans="1:24" x14ac:dyDescent="0.25">
      <c r="A46" s="5"/>
      <c r="B46" s="75"/>
      <c r="C46" s="79"/>
      <c r="D46" s="79"/>
      <c r="E46" s="79"/>
      <c r="F46" s="79"/>
      <c r="G46" s="79"/>
      <c r="H46" s="79"/>
      <c r="I46" s="79"/>
      <c r="J46" s="79"/>
      <c r="K46" s="79"/>
      <c r="L46" s="86"/>
      <c r="M46" s="12"/>
      <c r="N46" s="34"/>
      <c r="O46" s="55" t="s">
        <v>27</v>
      </c>
      <c r="P46" s="55"/>
      <c r="Q46" s="55"/>
      <c r="R46" s="55"/>
      <c r="S46" s="55"/>
      <c r="T46" s="116">
        <v>180</v>
      </c>
      <c r="U46" s="116"/>
      <c r="V46" s="84" t="s">
        <v>55</v>
      </c>
      <c r="W46" s="115"/>
      <c r="X46" s="5"/>
    </row>
    <row r="47" spans="1:24" x14ac:dyDescent="0.25">
      <c r="A47" s="5"/>
      <c r="B47" s="75"/>
      <c r="C47" s="77"/>
      <c r="D47" s="77"/>
      <c r="E47" s="77"/>
      <c r="F47" s="77"/>
      <c r="G47" s="77"/>
      <c r="H47" s="77"/>
      <c r="I47" s="77"/>
      <c r="J47" s="77"/>
      <c r="K47" s="77"/>
      <c r="L47" s="86"/>
      <c r="M47" s="12"/>
      <c r="N47" s="30"/>
      <c r="O47" s="54" t="s">
        <v>28</v>
      </c>
      <c r="P47" s="54"/>
      <c r="Q47" s="54"/>
      <c r="R47" s="54"/>
      <c r="S47" s="54"/>
      <c r="T47" s="117">
        <f>T45*T46</f>
        <v>60479.999999999993</v>
      </c>
      <c r="U47" s="117"/>
      <c r="V47" s="60"/>
      <c r="W47" s="61"/>
      <c r="X47" s="5"/>
    </row>
    <row r="48" spans="1:24" x14ac:dyDescent="0.25">
      <c r="A48" s="5"/>
      <c r="B48" s="75"/>
      <c r="C48" s="112" t="s">
        <v>36</v>
      </c>
      <c r="D48" s="113"/>
      <c r="E48" s="113"/>
      <c r="F48" s="113"/>
      <c r="G48" s="113"/>
      <c r="H48" s="113"/>
      <c r="I48" s="113"/>
      <c r="J48" s="113"/>
      <c r="K48" s="114"/>
      <c r="L48" s="86"/>
      <c r="M48" s="41"/>
      <c r="N48" s="42"/>
      <c r="O48" s="118" t="s">
        <v>29</v>
      </c>
      <c r="P48" s="118"/>
      <c r="Q48" s="118"/>
      <c r="R48" s="118"/>
      <c r="S48" s="118"/>
      <c r="T48" s="119">
        <f>H50-T47</f>
        <v>803520</v>
      </c>
      <c r="U48" s="119"/>
      <c r="V48" s="106"/>
      <c r="W48" s="107"/>
      <c r="X48" s="5"/>
    </row>
    <row r="49" spans="1:24" x14ac:dyDescent="0.25">
      <c r="A49" s="5"/>
      <c r="B49" s="75"/>
      <c r="C49" s="98" t="s">
        <v>45</v>
      </c>
      <c r="D49" s="99"/>
      <c r="E49" s="99"/>
      <c r="F49" s="99"/>
      <c r="G49" s="99"/>
      <c r="H49" s="105">
        <v>180</v>
      </c>
      <c r="I49" s="105"/>
      <c r="J49" s="99" t="s">
        <v>0</v>
      </c>
      <c r="K49" s="101"/>
      <c r="L49" s="86"/>
      <c r="M49" s="80"/>
      <c r="N49" s="79"/>
      <c r="O49" s="79"/>
      <c r="P49" s="79"/>
      <c r="Q49" s="79"/>
      <c r="R49" s="79"/>
      <c r="S49" s="79"/>
      <c r="T49" s="79"/>
      <c r="U49" s="79"/>
      <c r="V49" s="79"/>
      <c r="W49" s="81"/>
      <c r="X49" s="5"/>
    </row>
    <row r="50" spans="1:24" x14ac:dyDescent="0.25">
      <c r="A50" s="5"/>
      <c r="B50" s="75"/>
      <c r="C50" s="93" t="s">
        <v>46</v>
      </c>
      <c r="D50" s="94"/>
      <c r="E50" s="94"/>
      <c r="F50" s="94"/>
      <c r="G50" s="94"/>
      <c r="H50" s="95">
        <f>H45*H49</f>
        <v>864000</v>
      </c>
      <c r="I50" s="95"/>
      <c r="J50" s="96"/>
      <c r="K50" s="97"/>
      <c r="L50" s="86"/>
      <c r="M50" s="47"/>
      <c r="N50" s="48"/>
      <c r="O50" s="120" t="s">
        <v>30</v>
      </c>
      <c r="P50" s="120"/>
      <c r="Q50" s="120"/>
      <c r="R50" s="120"/>
      <c r="S50" s="120"/>
      <c r="T50" s="121">
        <f>T32+T37+T42+T48</f>
        <v>1051584</v>
      </c>
      <c r="U50" s="121"/>
      <c r="V50" s="122"/>
      <c r="W50" s="123"/>
      <c r="X50" s="5"/>
    </row>
    <row r="51" spans="1:2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sheetProtection algorithmName="SHA-512" hashValue="M57ZyUcs4+Jn9MgQN5Qg2jq2gFaXJkLre8SmMs1py4oJ6XauJwXFdNis9RHT5HlV6aS94/zVRuWPcAqEbqjSFg==" saltValue="p78RWtIW0NGswz58XKG+gw==" spinCount="100000" sheet="1" objects="1" scenarios="1"/>
  <mergeCells count="81">
    <mergeCell ref="T32:U32"/>
    <mergeCell ref="T35:U35"/>
    <mergeCell ref="C41:K41"/>
    <mergeCell ref="M26:W26"/>
    <mergeCell ref="O14:S14"/>
    <mergeCell ref="B2:C5"/>
    <mergeCell ref="D2:W5"/>
    <mergeCell ref="M12:W13"/>
    <mergeCell ref="L22:W22"/>
    <mergeCell ref="V20:W20"/>
    <mergeCell ref="V18:W18"/>
    <mergeCell ref="O15:S15"/>
    <mergeCell ref="T15:U15"/>
    <mergeCell ref="T18:U18"/>
    <mergeCell ref="O19:S19"/>
    <mergeCell ref="T19:U19"/>
    <mergeCell ref="T34:U34"/>
    <mergeCell ref="T48:U48"/>
    <mergeCell ref="O50:S50"/>
    <mergeCell ref="T50:U50"/>
    <mergeCell ref="V50:W50"/>
    <mergeCell ref="T14:U14"/>
    <mergeCell ref="M24:W25"/>
    <mergeCell ref="V31:W31"/>
    <mergeCell ref="V36:W36"/>
    <mergeCell ref="V41:W41"/>
    <mergeCell ref="T23:U23"/>
    <mergeCell ref="T21:U21"/>
    <mergeCell ref="T20:U20"/>
    <mergeCell ref="O23:S23"/>
    <mergeCell ref="O21:S21"/>
    <mergeCell ref="O20:S20"/>
    <mergeCell ref="T36:U36"/>
    <mergeCell ref="H49:I49"/>
    <mergeCell ref="J49:K49"/>
    <mergeCell ref="V48:W48"/>
    <mergeCell ref="J44:K44"/>
    <mergeCell ref="C45:G45"/>
    <mergeCell ref="H45:I45"/>
    <mergeCell ref="J45:K45"/>
    <mergeCell ref="C48:K48"/>
    <mergeCell ref="V46:W46"/>
    <mergeCell ref="C44:G44"/>
    <mergeCell ref="H44:I44"/>
    <mergeCell ref="T44:U44"/>
    <mergeCell ref="T45:U45"/>
    <mergeCell ref="T46:U46"/>
    <mergeCell ref="T47:U47"/>
    <mergeCell ref="O48:S48"/>
    <mergeCell ref="M6:W10"/>
    <mergeCell ref="M11:W11"/>
    <mergeCell ref="C46:K47"/>
    <mergeCell ref="M49:W49"/>
    <mergeCell ref="O16:S16"/>
    <mergeCell ref="T16:U16"/>
    <mergeCell ref="O17:S17"/>
    <mergeCell ref="T17:U17"/>
    <mergeCell ref="L32:L50"/>
    <mergeCell ref="T30:U30"/>
    <mergeCell ref="T29:U29"/>
    <mergeCell ref="T28:U28"/>
    <mergeCell ref="T42:U42"/>
    <mergeCell ref="T41:U41"/>
    <mergeCell ref="T40:U40"/>
    <mergeCell ref="T39:U39"/>
    <mergeCell ref="O18:S18"/>
    <mergeCell ref="T31:U31"/>
    <mergeCell ref="B32:K32"/>
    <mergeCell ref="B33:B50"/>
    <mergeCell ref="C39:K40"/>
    <mergeCell ref="T37:U37"/>
    <mergeCell ref="C50:G50"/>
    <mergeCell ref="H50:I50"/>
    <mergeCell ref="J50:K50"/>
    <mergeCell ref="C49:G49"/>
    <mergeCell ref="C42:G42"/>
    <mergeCell ref="H42:I42"/>
    <mergeCell ref="J42:K42"/>
    <mergeCell ref="C43:G43"/>
    <mergeCell ref="H43:I43"/>
    <mergeCell ref="J43:K43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Business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Ospite Italrec</dc:creator>
  <cp:lastModifiedBy>Riccardo Bresciani</cp:lastModifiedBy>
  <cp:lastPrinted>2021-08-05T13:12:05Z</cp:lastPrinted>
  <dcterms:created xsi:type="dcterms:W3CDTF">2021-08-05T08:19:44Z</dcterms:created>
  <dcterms:modified xsi:type="dcterms:W3CDTF">2022-04-08T12:52:54Z</dcterms:modified>
</cp:coreProperties>
</file>